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D:\Info Pvb Local\eVOTE\evote -Renouvellement 10-2025\"/>
    </mc:Choice>
  </mc:AlternateContent>
  <xr:revisionPtr revIDLastSave="0" documentId="13_ncr:1_{05BB2F99-E74B-438A-AE22-1864028D039C}" xr6:coauthVersionLast="47" xr6:coauthVersionMax="47" xr10:uidLastSave="{00000000-0000-0000-0000-000000000000}"/>
  <bookViews>
    <workbookView xWindow="-120" yWindow="-120" windowWidth="29040" windowHeight="15720" activeTab="1" xr2:uid="{00000000-000D-0000-FFFF-FFFF00000000}"/>
  </bookViews>
  <sheets>
    <sheet name="DQE-Détail Quantitatif Estimati" sheetId="3" r:id="rId1"/>
    <sheet name="BPU-Bordereau de prix" sheetId="2" r:id="rId2"/>
    <sheet name="Feuil1" sheetId="1" r:id="rId3"/>
  </sheets>
  <externalReferences>
    <externalReference r:id="rId4"/>
  </externalReferences>
  <definedNames>
    <definedName name="_xlnm.Print_Area" localSheetId="1">'BPU-Bordereau de prix'!$A$1:$D$23</definedName>
    <definedName name="_xlnm.Print_Area" localSheetId="0">'DQE-Détail Quantitatif Estimati'!$A$1:$F$37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3" l="1"/>
  <c r="C15" i="3" s="1"/>
  <c r="E15" i="3"/>
  <c r="F15" i="3"/>
  <c r="B16" i="3"/>
  <c r="C16" i="3" s="1"/>
  <c r="E16" i="3"/>
  <c r="F16" i="3"/>
  <c r="C17" i="3"/>
  <c r="H17" i="3" s="1"/>
  <c r="E17" i="3"/>
  <c r="F17" i="3"/>
  <c r="C18" i="3"/>
  <c r="E18" i="3"/>
  <c r="F18" i="3"/>
  <c r="C19" i="3"/>
  <c r="E19" i="3"/>
  <c r="F19" i="3"/>
  <c r="C20" i="3"/>
  <c r="H20" i="3" s="1"/>
  <c r="E20" i="3"/>
  <c r="F20" i="3"/>
  <c r="C21" i="3"/>
  <c r="E21" i="3"/>
  <c r="F21" i="3" s="1"/>
  <c r="C23" i="3"/>
  <c r="E23" i="3"/>
  <c r="F23" i="3" s="1"/>
  <c r="C24" i="3"/>
  <c r="E24" i="3"/>
  <c r="F24" i="3"/>
  <c r="C25" i="3"/>
  <c r="F25" i="3"/>
  <c r="B26" i="3"/>
  <c r="C26" i="3" s="1"/>
  <c r="E26" i="3"/>
  <c r="F26" i="3" s="1"/>
  <c r="B27" i="3"/>
  <c r="C27" i="3" s="1"/>
  <c r="E27" i="3"/>
  <c r="B28" i="3"/>
  <c r="C28" i="3" s="1"/>
  <c r="E28" i="3"/>
  <c r="F28" i="3" s="1"/>
  <c r="C29" i="3"/>
  <c r="F29" i="3"/>
  <c r="H24" i="3" l="1"/>
  <c r="H29" i="3"/>
  <c r="H16" i="3"/>
  <c r="H18" i="3"/>
  <c r="H25" i="3"/>
  <c r="H28" i="3"/>
  <c r="H19" i="3"/>
  <c r="F27" i="3"/>
  <c r="H27" i="3" s="1"/>
  <c r="H23" i="3"/>
  <c r="F30" i="3"/>
  <c r="H26" i="3"/>
  <c r="H21" i="3"/>
  <c r="C30" i="3"/>
  <c r="H15" i="3"/>
  <c r="H30" i="3" l="1"/>
</calcChain>
</file>

<file path=xl/sharedStrings.xml><?xml version="1.0" encoding="utf-8"?>
<sst xmlns="http://schemas.openxmlformats.org/spreadsheetml/2006/main" count="47" uniqueCount="44">
  <si>
    <t>Coût unitaire en € HT</t>
  </si>
  <si>
    <t>Coût unitaire en € TTC</t>
  </si>
  <si>
    <t>Coût fixe pour chaque élection</t>
  </si>
  <si>
    <t>Coût par votant pour chaque élection</t>
  </si>
  <si>
    <t>inférieur à 500 votants</t>
  </si>
  <si>
    <t>entre 500 et 1000 votants</t>
  </si>
  <si>
    <t>entre 1000 et 1500 votants</t>
  </si>
  <si>
    <t>entre 1500 et 2000 votants</t>
  </si>
  <si>
    <t>entre 2000 et 2500 votants</t>
  </si>
  <si>
    <t>entre 2500 et 3000 votants</t>
  </si>
  <si>
    <t>entre 3000 et 3500 votants</t>
  </si>
  <si>
    <t>entre 3500 et 4000 votants</t>
  </si>
  <si>
    <t>4000 votants ou plus</t>
  </si>
  <si>
    <t>Total</t>
  </si>
  <si>
    <t xml:space="preserve">Comité Pédagogique </t>
  </si>
  <si>
    <t>Comité de l'Enseignement</t>
  </si>
  <si>
    <t>Comité de la Recherche</t>
  </si>
  <si>
    <t>Conseil d'Ecole</t>
  </si>
  <si>
    <t>Conseil de perfectionnement</t>
  </si>
  <si>
    <t>COQAPROCHA</t>
  </si>
  <si>
    <t>CSA ecole</t>
  </si>
  <si>
    <t>Conseil d'Administration</t>
  </si>
  <si>
    <t xml:space="preserve">Conseil scientifique </t>
  </si>
  <si>
    <t>CSA IMT</t>
  </si>
  <si>
    <t>CCP décret 2000</t>
  </si>
  <si>
    <t>CCP cadre de gestion</t>
  </si>
  <si>
    <t>CAP des professeurs</t>
  </si>
  <si>
    <t>CAP des maîtres-assistants</t>
  </si>
  <si>
    <t>Prix en € HT</t>
  </si>
  <si>
    <t>Quantités estimatives</t>
  </si>
  <si>
    <t xml:space="preserve">Coût total </t>
  </si>
  <si>
    <t>Coût par Votants</t>
  </si>
  <si>
    <t>Coût fixe par scrutin</t>
  </si>
  <si>
    <t>Scrutin</t>
  </si>
  <si>
    <t>Détail quantitatif estimatif (DQE)</t>
  </si>
  <si>
    <t>Les prix des prestations sont ceux identifiés au bordereau de prix unitaires (annexe 1 à l’acte d’engagement). 
L’attention des candidats est attirée sur le fait que les devis sur les estimations n'ont pas de valeur contractuelle. Ils ne sont utilisés que dans le cadre de l’analyse du critère prix.</t>
  </si>
  <si>
    <t>Bordereau de prix unitaires (BPU)</t>
  </si>
  <si>
    <t>Mise à disposition d'une solution de vote électronique</t>
  </si>
  <si>
    <t>Nombre de votants</t>
  </si>
  <si>
    <t>Cout de paramètrage pour pouvoir utiliser le logiciel de vote  avec le SSO Shibboleth</t>
  </si>
  <si>
    <t>ANNEXE 1 A L'ACTE D'ENGAGEMENT DU MARCHE 25 IMT 042 AC</t>
  </si>
  <si>
    <t>Mise à disposition d'une solution de vote électronique
Marché 25 IMT 042 AC
Annexe 2 au Règlement de consultation</t>
  </si>
  <si>
    <t>1er paramétrage pour l'IMT et ses écoles</t>
  </si>
  <si>
    <t>2ème et suivants paramétrage pour l'IMT et ses écoles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</si>
</sst>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 HT&quot;"/>
    <numFmt numFmtId="165" formatCode="#,##0.00\ &quot;€&quot;\ \T\T\C"/>
  </numFmts>
  <fonts count="8">
    <font>
      <sz val="11"/>
      <color theme="1"/>
      <name val="Calibri"/>
      <family val="2"/>
      <scheme val="minor"/>
    </font>
    <font>
      <b/>
      <sz val="11"/>
      <color theme="1"/>
      <name val="Calibri"/>
      <family val="2"/>
      <scheme val="minor"/>
    </font>
    <font>
      <b/>
      <sz val="10"/>
      <color theme="1"/>
      <name val="Calibri"/>
      <family val="2"/>
      <scheme val="minor"/>
    </font>
    <font>
      <b/>
      <sz val="11"/>
      <color rgb="FF0070C0"/>
      <name val="Calibri"/>
      <family val="2"/>
      <scheme val="minor"/>
    </font>
    <font>
      <b/>
      <sz val="11"/>
      <color rgb="FF000000"/>
      <name val="Calibri"/>
      <family val="2"/>
      <scheme val="minor"/>
    </font>
    <font>
      <sz val="10"/>
      <name val="Geneva"/>
    </font>
    <font>
      <sz val="11"/>
      <name val="Calibri"/>
      <family val="2"/>
      <scheme val="minor"/>
    </font>
    <font>
      <b/>
      <sz val="11"/>
      <name val="Calibri"/>
      <family val="2"/>
      <scheme val="minor"/>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4" tint="0.59999389629810485"/>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s>
  <cellStyleXfs count="2">
    <xf numFmtId="0" fontId="0" fillId="0" borderId="0"/>
    <xf numFmtId="0" fontId="5" fillId="0" borderId="0"/>
  </cellStyleXfs>
  <cellXfs count="60">
    <xf numFmtId="0" fontId="0" fillId="0" borderId="0" xfId="0"/>
    <xf numFmtId="0" fontId="0" fillId="0" borderId="0" xfId="0" applyFont="1" applyAlignment="1">
      <alignment horizontal="center" vertical="center"/>
    </xf>
    <xf numFmtId="0" fontId="1" fillId="0" borderId="0" xfId="0" applyFont="1" applyAlignment="1">
      <alignment horizontal="centerContinuous" vertical="center"/>
    </xf>
    <xf numFmtId="0" fontId="0" fillId="0" borderId="0" xfId="0" applyFont="1" applyAlignment="1">
      <alignment horizontal="centerContinuous" vertical="center"/>
    </xf>
    <xf numFmtId="0" fontId="1" fillId="0" borderId="0" xfId="0" applyFont="1" applyAlignment="1">
      <alignment horizontal="center" vertical="center"/>
    </xf>
    <xf numFmtId="0" fontId="1" fillId="0" borderId="0" xfId="0" applyFont="1" applyBorder="1" applyAlignment="1">
      <alignment horizontal="left" vertical="center" wrapText="1"/>
    </xf>
    <xf numFmtId="164" fontId="0" fillId="0" borderId="0" xfId="0" applyNumberFormat="1" applyFont="1" applyFill="1" applyBorder="1" applyAlignment="1">
      <alignment horizontal="center" vertical="center"/>
    </xf>
    <xf numFmtId="165" fontId="0" fillId="0" borderId="0" xfId="0" applyNumberFormat="1" applyFont="1" applyFill="1" applyBorder="1" applyAlignment="1">
      <alignment horizontal="center" vertical="center"/>
    </xf>
    <xf numFmtId="0" fontId="2" fillId="0" borderId="2" xfId="0" applyFont="1" applyBorder="1" applyAlignment="1">
      <alignment horizontal="center" vertical="center" wrapText="1"/>
    </xf>
    <xf numFmtId="0" fontId="0" fillId="0" borderId="0" xfId="0" applyFont="1" applyFill="1" applyAlignment="1">
      <alignment horizontal="center" vertical="center"/>
    </xf>
    <xf numFmtId="2" fontId="0" fillId="0" borderId="0" xfId="0" applyNumberFormat="1" applyFont="1" applyAlignment="1">
      <alignment vertical="center"/>
    </xf>
    <xf numFmtId="2" fontId="0" fillId="0" borderId="0" xfId="0" applyNumberFormat="1" applyFont="1" applyAlignment="1">
      <alignment horizontal="centerContinuous" vertical="center"/>
    </xf>
    <xf numFmtId="0" fontId="0" fillId="0" borderId="0" xfId="0" applyFont="1" applyAlignment="1">
      <alignment vertical="center"/>
    </xf>
    <xf numFmtId="0" fontId="4" fillId="0" borderId="0" xfId="0" applyFont="1" applyAlignment="1">
      <alignment horizontal="centerContinuous" vertical="center"/>
    </xf>
    <xf numFmtId="0" fontId="6" fillId="2" borderId="3" xfId="1" applyNumberFormat="1" applyFont="1" applyFill="1" applyBorder="1" applyAlignment="1" applyProtection="1">
      <alignment horizontal="center" vertical="center"/>
    </xf>
    <xf numFmtId="0" fontId="7" fillId="2" borderId="3" xfId="1" applyNumberFormat="1" applyFont="1" applyFill="1" applyBorder="1" applyAlignment="1" applyProtection="1">
      <alignment horizontal="center" vertical="center"/>
    </xf>
    <xf numFmtId="0" fontId="6" fillId="0" borderId="2" xfId="1" applyNumberFormat="1" applyFont="1" applyFill="1" applyBorder="1" applyAlignment="1" applyProtection="1">
      <alignment horizontal="center" vertical="center"/>
    </xf>
    <xf numFmtId="0" fontId="6" fillId="0" borderId="2" xfId="0" applyFont="1" applyBorder="1" applyAlignment="1">
      <alignment vertical="center"/>
    </xf>
    <xf numFmtId="1" fontId="6" fillId="0" borderId="2" xfId="1" applyNumberFormat="1" applyFont="1" applyFill="1" applyBorder="1" applyAlignment="1" applyProtection="1">
      <alignment horizontal="center" vertical="center"/>
    </xf>
    <xf numFmtId="0" fontId="6" fillId="0" borderId="2" xfId="0" applyFont="1" applyFill="1" applyBorder="1" applyAlignment="1">
      <alignment vertical="center"/>
    </xf>
    <xf numFmtId="2" fontId="7" fillId="0" borderId="2" xfId="0" applyNumberFormat="1" applyFont="1" applyFill="1" applyBorder="1" applyAlignment="1">
      <alignment horizontal="center" vertical="center" wrapText="1"/>
    </xf>
    <xf numFmtId="0" fontId="1" fillId="0" borderId="0" xfId="0" applyFont="1" applyAlignment="1">
      <alignment vertical="center"/>
    </xf>
    <xf numFmtId="2" fontId="1" fillId="0" borderId="0" xfId="0" applyNumberFormat="1" applyFont="1" applyAlignment="1">
      <alignment horizontal="centerContinuous" vertical="center"/>
    </xf>
    <xf numFmtId="0" fontId="1" fillId="0" borderId="0" xfId="0" applyFont="1" applyAlignment="1">
      <alignment horizontal="centerContinuous" vertical="center" wrapText="1"/>
    </xf>
    <xf numFmtId="0" fontId="1" fillId="0" borderId="13" xfId="0" applyFont="1" applyBorder="1" applyAlignment="1">
      <alignment horizontal="left" vertical="center" wrapText="1"/>
    </xf>
    <xf numFmtId="0" fontId="2" fillId="0" borderId="14" xfId="0" applyFont="1" applyBorder="1" applyAlignment="1">
      <alignment horizontal="center" vertical="center" wrapText="1"/>
    </xf>
    <xf numFmtId="164" fontId="0" fillId="3" borderId="3" xfId="0" applyNumberFormat="1" applyFont="1" applyFill="1" applyBorder="1" applyAlignment="1">
      <alignment horizontal="center" vertical="center"/>
    </xf>
    <xf numFmtId="165" fontId="3" fillId="3" borderId="16" xfId="0" applyNumberFormat="1" applyFont="1" applyFill="1" applyBorder="1" applyAlignment="1">
      <alignment horizontal="center" vertical="center"/>
    </xf>
    <xf numFmtId="164" fontId="0" fillId="3" borderId="5" xfId="0" applyNumberFormat="1" applyFont="1" applyFill="1" applyBorder="1" applyAlignment="1">
      <alignment horizontal="center" vertical="center"/>
    </xf>
    <xf numFmtId="165" fontId="3" fillId="3" borderId="18" xfId="0" applyNumberFormat="1" applyFont="1" applyFill="1" applyBorder="1" applyAlignment="1">
      <alignment horizontal="center" vertical="center"/>
    </xf>
    <xf numFmtId="0" fontId="0" fillId="3" borderId="0" xfId="0" applyFont="1" applyFill="1" applyAlignment="1">
      <alignment horizontal="center" vertical="center"/>
    </xf>
    <xf numFmtId="0" fontId="1" fillId="4" borderId="10" xfId="0" applyFont="1" applyFill="1" applyBorder="1" applyAlignment="1">
      <alignment horizontal="left" vertical="center" wrapText="1"/>
    </xf>
    <xf numFmtId="0" fontId="2"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1" fillId="4" borderId="2" xfId="0" applyFont="1" applyFill="1" applyBorder="1" applyAlignment="1">
      <alignment horizontal="center" vertical="center"/>
    </xf>
    <xf numFmtId="2" fontId="1" fillId="4" borderId="2" xfId="0" applyNumberFormat="1" applyFont="1" applyFill="1" applyBorder="1" applyAlignment="1">
      <alignment horizontal="center" vertical="center" wrapText="1"/>
    </xf>
    <xf numFmtId="0" fontId="0" fillId="0" borderId="0" xfId="0" applyFont="1" applyAlignment="1">
      <alignment horizontal="center" vertical="center"/>
    </xf>
    <xf numFmtId="0" fontId="6" fillId="0" borderId="2" xfId="1" applyNumberFormat="1" applyFont="1" applyFill="1" applyBorder="1" applyAlignment="1" applyProtection="1">
      <alignment horizontal="center" vertical="center"/>
    </xf>
    <xf numFmtId="164" fontId="0" fillId="3" borderId="5" xfId="0" applyNumberFormat="1" applyFont="1" applyFill="1" applyBorder="1" applyAlignment="1">
      <alignment horizontal="center" vertical="center"/>
    </xf>
    <xf numFmtId="0" fontId="6" fillId="0" borderId="2" xfId="1" applyNumberFormat="1" applyFont="1" applyFill="1" applyBorder="1" applyAlignment="1" applyProtection="1">
      <alignment horizontal="center" vertical="center"/>
    </xf>
    <xf numFmtId="0" fontId="6" fillId="0" borderId="1" xfId="1" applyNumberFormat="1" applyFont="1" applyFill="1" applyBorder="1" applyAlignment="1" applyProtection="1">
      <alignment horizontal="center" vertical="center"/>
    </xf>
    <xf numFmtId="0" fontId="6" fillId="0" borderId="8" xfId="1" applyNumberFormat="1" applyFont="1" applyFill="1" applyBorder="1" applyAlignment="1" applyProtection="1">
      <alignment horizontal="center" vertical="center"/>
    </xf>
    <xf numFmtId="0" fontId="4" fillId="0" borderId="0" xfId="0" applyFont="1" applyAlignment="1">
      <alignment horizontal="left" vertical="center" wrapText="1"/>
    </xf>
    <xf numFmtId="0" fontId="6" fillId="2" borderId="7" xfId="1" applyNumberFormat="1" applyFont="1" applyFill="1" applyBorder="1" applyAlignment="1" applyProtection="1">
      <alignment horizontal="center" vertical="center"/>
    </xf>
    <xf numFmtId="0" fontId="6" fillId="2" borderId="6" xfId="1" applyNumberFormat="1" applyFont="1" applyFill="1" applyBorder="1" applyAlignment="1" applyProtection="1">
      <alignment horizontal="center" vertical="center"/>
    </xf>
    <xf numFmtId="0" fontId="1" fillId="4" borderId="4"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8" xfId="0" applyFont="1" applyFill="1" applyBorder="1" applyAlignment="1">
      <alignment horizontal="center" vertical="center" wrapText="1"/>
    </xf>
    <xf numFmtId="2" fontId="1" fillId="4" borderId="1" xfId="0" applyNumberFormat="1" applyFont="1" applyFill="1" applyBorder="1" applyAlignment="1">
      <alignment horizontal="center" vertical="center" wrapText="1"/>
    </xf>
    <xf numFmtId="2" fontId="1" fillId="4" borderId="8" xfId="0" applyNumberFormat="1" applyFont="1" applyFill="1" applyBorder="1" applyAlignment="1">
      <alignment horizontal="center" vertical="center" wrapText="1"/>
    </xf>
    <xf numFmtId="0" fontId="0" fillId="0" borderId="0" xfId="0" applyFont="1" applyAlignment="1">
      <alignment horizontal="center" vertical="center"/>
    </xf>
    <xf numFmtId="0" fontId="1" fillId="0" borderId="0" xfId="0" applyFont="1" applyAlignment="1">
      <alignment horizontal="center" vertical="center"/>
    </xf>
    <xf numFmtId="0" fontId="1" fillId="0" borderId="19" xfId="0" applyFont="1" applyBorder="1" applyAlignment="1">
      <alignment horizontal="right" vertical="center" wrapText="1"/>
    </xf>
    <xf numFmtId="164" fontId="0" fillId="3" borderId="11" xfId="0" applyNumberFormat="1" applyFont="1" applyFill="1" applyBorder="1" applyAlignment="1">
      <alignment horizontal="center" vertical="center"/>
    </xf>
    <xf numFmtId="165" fontId="3" fillId="3" borderId="20" xfId="0" applyNumberFormat="1" applyFont="1" applyFill="1" applyBorder="1" applyAlignment="1">
      <alignment horizontal="center" vertical="center"/>
    </xf>
    <xf numFmtId="0" fontId="3" fillId="0" borderId="15" xfId="0" applyFont="1" applyBorder="1" applyAlignment="1">
      <alignment horizontal="right" vertical="center" wrapText="1"/>
    </xf>
    <xf numFmtId="0" fontId="3" fillId="0" borderId="17" xfId="0" applyFont="1" applyBorder="1" applyAlignment="1">
      <alignment horizontal="right" vertical="center" wrapText="1"/>
    </xf>
    <xf numFmtId="0" fontId="3" fillId="0" borderId="17" xfId="0" applyFont="1" applyFill="1" applyBorder="1" applyAlignment="1">
      <alignment horizontal="right" vertical="center" wrapText="1"/>
    </xf>
  </cellXfs>
  <cellStyles count="2">
    <cellStyle name="Normal" xfId="0" builtinId="0"/>
    <cellStyle name="Normal_Indicateurs plans d'actions(17.04.0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1819275</xdr:colOff>
      <xdr:row>7</xdr:row>
      <xdr:rowOff>76200</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76200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1819275</xdr:colOff>
      <xdr:row>6</xdr:row>
      <xdr:rowOff>76200</xdr:rowOff>
    </xdr:to>
    <xdr:pic>
      <xdr:nvPicPr>
        <xdr:cNvPr id="2" name="Imag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0"/>
          <a:ext cx="18192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3-Commande%20publique\1-March&#233;s-contrat%20IMT\March&#233;s%202021\21%20IMT%20071%20M%20-%20Vote%20Electronique\Tableau%20Elections%20des%20&#233;coles%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Bordereau de prix (2)"/>
      <sheetName val="BPU-Bordereau de prix"/>
      <sheetName val="DG"/>
      <sheetName val="MINES ALBI"/>
      <sheetName val="MINES ALES"/>
      <sheetName val="TSP et IMT BS"/>
      <sheetName val="IMT NORD EUROPE"/>
      <sheetName val="TPT"/>
      <sheetName val="IMT ATLANTIQUE"/>
      <sheetName val="IMT ST ETIENNE"/>
    </sheetNames>
    <sheetDataSet>
      <sheetData sheetId="0"/>
      <sheetData sheetId="1"/>
      <sheetData sheetId="2">
        <row r="4">
          <cell r="M4">
            <v>1</v>
          </cell>
          <cell r="O4">
            <v>198</v>
          </cell>
        </row>
        <row r="5">
          <cell r="M5">
            <v>1</v>
          </cell>
          <cell r="O5">
            <v>281</v>
          </cell>
        </row>
        <row r="6">
          <cell r="O6">
            <v>2002</v>
          </cell>
        </row>
        <row r="8">
          <cell r="O8">
            <v>197</v>
          </cell>
        </row>
        <row r="10">
          <cell r="O10">
            <v>3027</v>
          </cell>
        </row>
        <row r="11">
          <cell r="O11">
            <v>25723</v>
          </cell>
        </row>
        <row r="15">
          <cell r="O15">
            <v>386</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3:H40"/>
  <sheetViews>
    <sheetView topLeftCell="A11" workbookViewId="0">
      <selection activeCell="G33" sqref="G33"/>
    </sheetView>
  </sheetViews>
  <sheetFormatPr baseColWidth="10" defaultRowHeight="15"/>
  <cols>
    <col min="1" max="1" width="36.5703125" style="12" customWidth="1"/>
    <col min="2" max="2" width="14.28515625" style="12" bestFit="1" customWidth="1"/>
    <col min="3" max="3" width="14.28515625" style="12" customWidth="1"/>
    <col min="4" max="4" width="11.85546875" style="10" customWidth="1"/>
    <col min="5" max="5" width="15.28515625" style="10" customWidth="1"/>
    <col min="6" max="6" width="10.7109375" style="12" bestFit="1" customWidth="1"/>
    <col min="7" max="7" width="18.28515625" style="12" customWidth="1"/>
    <col min="8" max="8" width="31.85546875" style="12" customWidth="1"/>
    <col min="9" max="9" width="10.7109375" style="12" bestFit="1" customWidth="1"/>
    <col min="10" max="16384" width="11.42578125" style="12"/>
  </cols>
  <sheetData>
    <row r="3" spans="1:8">
      <c r="A3"/>
    </row>
    <row r="5" spans="1:8">
      <c r="B5" s="21"/>
      <c r="C5" s="21"/>
    </row>
    <row r="6" spans="1:8" s="21" customFormat="1" ht="45">
      <c r="A6" s="23" t="s">
        <v>41</v>
      </c>
      <c r="B6" s="2"/>
      <c r="C6" s="2"/>
      <c r="D6" s="22"/>
      <c r="E6" s="22"/>
      <c r="F6" s="2"/>
      <c r="G6" s="2"/>
    </row>
    <row r="8" spans="1:8">
      <c r="A8" s="2" t="s">
        <v>34</v>
      </c>
      <c r="B8" s="3"/>
      <c r="C8" s="3"/>
      <c r="D8" s="11"/>
      <c r="E8" s="11"/>
      <c r="F8" s="3"/>
      <c r="G8" s="3"/>
    </row>
    <row r="9" spans="1:8">
      <c r="A9" s="3"/>
      <c r="B9" s="52"/>
      <c r="C9" s="52"/>
      <c r="D9" s="52"/>
      <c r="E9" s="11"/>
      <c r="F9" s="3"/>
      <c r="G9" s="3"/>
    </row>
    <row r="10" spans="1:8">
      <c r="A10" s="21"/>
    </row>
    <row r="13" spans="1:8" ht="30" customHeight="1">
      <c r="A13" s="45" t="s">
        <v>33</v>
      </c>
      <c r="B13" s="47" t="s">
        <v>32</v>
      </c>
      <c r="C13" s="48"/>
      <c r="D13" s="49"/>
      <c r="E13" s="47" t="s">
        <v>31</v>
      </c>
      <c r="F13" s="48"/>
      <c r="G13" s="49"/>
      <c r="H13" s="34" t="s">
        <v>30</v>
      </c>
    </row>
    <row r="14" spans="1:8" ht="30">
      <c r="A14" s="46"/>
      <c r="B14" s="35" t="s">
        <v>29</v>
      </c>
      <c r="C14" s="50" t="s">
        <v>28</v>
      </c>
      <c r="D14" s="51"/>
      <c r="E14" s="35" t="s">
        <v>38</v>
      </c>
      <c r="F14" s="50" t="s">
        <v>28</v>
      </c>
      <c r="G14" s="51"/>
      <c r="H14" s="35" t="s">
        <v>28</v>
      </c>
    </row>
    <row r="15" spans="1:8">
      <c r="A15" s="19" t="s">
        <v>27</v>
      </c>
      <c r="B15" s="37">
        <f>+[1]DG!M5</f>
        <v>1</v>
      </c>
      <c r="C15" s="37">
        <f>B15*'[1]BPU-Bordereau de prix'!B15</f>
        <v>0</v>
      </c>
      <c r="D15" s="37"/>
      <c r="E15" s="37">
        <f>+[1]DG!O5</f>
        <v>281</v>
      </c>
      <c r="F15" s="37">
        <f>'[1]BPU-Bordereau de prix'!E17</f>
        <v>0</v>
      </c>
      <c r="G15" s="37"/>
      <c r="H15" s="20">
        <f t="shared" ref="H15:H21" si="0">C15+F15</f>
        <v>0</v>
      </c>
    </row>
    <row r="16" spans="1:8">
      <c r="A16" s="19" t="s">
        <v>26</v>
      </c>
      <c r="B16" s="16">
        <f>+[1]DG!M4</f>
        <v>1</v>
      </c>
      <c r="C16" s="39">
        <f>B16*'[1]BPU-Bordereau de prix'!B15</f>
        <v>0</v>
      </c>
      <c r="D16" s="39"/>
      <c r="E16" s="16">
        <f>+[1]DG!O4</f>
        <v>198</v>
      </c>
      <c r="F16" s="39">
        <f>'[1]BPU-Bordereau de prix'!E17</f>
        <v>0</v>
      </c>
      <c r="G16" s="39"/>
      <c r="H16" s="16">
        <f t="shared" si="0"/>
        <v>0</v>
      </c>
    </row>
    <row r="17" spans="1:8">
      <c r="A17" s="19" t="s">
        <v>25</v>
      </c>
      <c r="B17" s="16">
        <v>1</v>
      </c>
      <c r="C17" s="39">
        <f>B17*'[1]BPU-Bordereau de prix'!B15</f>
        <v>0</v>
      </c>
      <c r="D17" s="39"/>
      <c r="E17" s="16">
        <f>+[1]DG!O6</f>
        <v>2002</v>
      </c>
      <c r="F17" s="39">
        <f>'[1]BPU-Bordereau de prix'!E21</f>
        <v>0</v>
      </c>
      <c r="G17" s="39"/>
      <c r="H17" s="16">
        <f t="shared" si="0"/>
        <v>0</v>
      </c>
    </row>
    <row r="18" spans="1:8">
      <c r="A18" s="19" t="s">
        <v>24</v>
      </c>
      <c r="B18" s="16">
        <v>1</v>
      </c>
      <c r="C18" s="39">
        <f>B18*'[1]BPU-Bordereau de prix'!B15</f>
        <v>0</v>
      </c>
      <c r="D18" s="39"/>
      <c r="E18" s="16">
        <f>+[1]DG!O8</f>
        <v>197</v>
      </c>
      <c r="F18" s="39">
        <f>'[1]BPU-Bordereau de prix'!E17</f>
        <v>0</v>
      </c>
      <c r="G18" s="39"/>
      <c r="H18" s="16">
        <f t="shared" si="0"/>
        <v>0</v>
      </c>
    </row>
    <row r="19" spans="1:8">
      <c r="A19" s="19" t="s">
        <v>23</v>
      </c>
      <c r="B19" s="16">
        <v>1</v>
      </c>
      <c r="C19" s="39">
        <f>B19*'[1]BPU-Bordereau de prix'!B15</f>
        <v>0</v>
      </c>
      <c r="D19" s="39"/>
      <c r="E19" s="16">
        <f>+[1]DG!O10</f>
        <v>3027</v>
      </c>
      <c r="F19" s="39">
        <f>'[1]BPU-Bordereau de prix'!E23</f>
        <v>0</v>
      </c>
      <c r="G19" s="39"/>
      <c r="H19" s="16">
        <f t="shared" si="0"/>
        <v>0</v>
      </c>
    </row>
    <row r="20" spans="1:8">
      <c r="A20" s="19" t="s">
        <v>22</v>
      </c>
      <c r="B20" s="16">
        <v>1</v>
      </c>
      <c r="C20" s="39">
        <f>B20*'[1]BPU-Bordereau de prix'!B15</f>
        <v>0</v>
      </c>
      <c r="D20" s="39"/>
      <c r="E20" s="16">
        <f>+[1]DG!O15</f>
        <v>386</v>
      </c>
      <c r="F20" s="39">
        <f>+'[1]BPU-Bordereau de prix'!E17</f>
        <v>0</v>
      </c>
      <c r="G20" s="39"/>
      <c r="H20" s="16">
        <f t="shared" si="0"/>
        <v>0</v>
      </c>
    </row>
    <row r="21" spans="1:8">
      <c r="A21" s="19" t="s">
        <v>21</v>
      </c>
      <c r="B21" s="16">
        <v>2</v>
      </c>
      <c r="C21" s="39">
        <f>B21*'[1]BPU-Bordereau de prix'!B15</f>
        <v>0</v>
      </c>
      <c r="D21" s="39"/>
      <c r="E21" s="16">
        <f>+[1]DG!O11</f>
        <v>25723</v>
      </c>
      <c r="F21" s="39">
        <f>E21/B21*'[1]BPU-Bordereau de prix'!B19</f>
        <v>0</v>
      </c>
      <c r="G21" s="39"/>
      <c r="H21" s="16">
        <f t="shared" si="0"/>
        <v>0</v>
      </c>
    </row>
    <row r="22" spans="1:8" ht="6" customHeight="1">
      <c r="A22" s="19"/>
      <c r="B22" s="16"/>
      <c r="C22" s="40"/>
      <c r="D22" s="41"/>
      <c r="E22" s="16"/>
      <c r="F22" s="40"/>
      <c r="G22" s="41"/>
      <c r="H22" s="16"/>
    </row>
    <row r="23" spans="1:8">
      <c r="A23" s="17" t="s">
        <v>20</v>
      </c>
      <c r="B23" s="16">
        <v>8</v>
      </c>
      <c r="C23" s="39">
        <f>B23*'[1]BPU-Bordereau de prix'!B15</f>
        <v>0</v>
      </c>
      <c r="D23" s="39"/>
      <c r="E23" s="18">
        <f>270+308+425+381+490+706+3048</f>
        <v>5628</v>
      </c>
      <c r="F23" s="39">
        <f>E23/B23*'[1]BPU-Bordereau de prix'!B18</f>
        <v>0</v>
      </c>
      <c r="G23" s="39"/>
      <c r="H23" s="16">
        <f t="shared" ref="H23:H30" si="1">C23+F23</f>
        <v>0</v>
      </c>
    </row>
    <row r="24" spans="1:8">
      <c r="A24" s="17" t="s">
        <v>19</v>
      </c>
      <c r="B24" s="16">
        <v>8</v>
      </c>
      <c r="C24" s="39">
        <f>B24*'[1]BPU-Bordereau de prix'!B15</f>
        <v>0</v>
      </c>
      <c r="D24" s="39"/>
      <c r="E24" s="18">
        <f>70+66+53+86+107+150+143+120</f>
        <v>795</v>
      </c>
      <c r="F24" s="39">
        <f>'[1]BPU-Bordereau de prix'!E19</f>
        <v>0</v>
      </c>
      <c r="G24" s="39"/>
      <c r="H24" s="16">
        <f t="shared" si="1"/>
        <v>0</v>
      </c>
    </row>
    <row r="25" spans="1:8">
      <c r="A25" s="17" t="s">
        <v>18</v>
      </c>
      <c r="B25" s="16">
        <v>4</v>
      </c>
      <c r="C25" s="39">
        <f>B25*'[1]BPU-Bordereau de prix'!B15</f>
        <v>0</v>
      </c>
      <c r="D25" s="39"/>
      <c r="E25" s="16">
        <v>662</v>
      </c>
      <c r="F25" s="39">
        <f>+E25/B25*'[1]BPU-Bordereau de prix'!B17</f>
        <v>0</v>
      </c>
      <c r="G25" s="39"/>
      <c r="H25" s="16">
        <f t="shared" si="1"/>
        <v>0</v>
      </c>
    </row>
    <row r="26" spans="1:8">
      <c r="A26" s="17" t="s">
        <v>17</v>
      </c>
      <c r="B26" s="16">
        <f>2*8</f>
        <v>16</v>
      </c>
      <c r="C26" s="39">
        <f>B26*'[1]BPU-Bordereau de prix'!B16</f>
        <v>0</v>
      </c>
      <c r="D26" s="39"/>
      <c r="E26" s="18">
        <f>2014+2707+3056+1944+4281+2422+3912+2536</f>
        <v>22872</v>
      </c>
      <c r="F26" s="39">
        <f>E26/B26*'[1]BPU-Bordereau de prix'!B19</f>
        <v>0</v>
      </c>
      <c r="G26" s="39"/>
      <c r="H26" s="16">
        <f t="shared" si="1"/>
        <v>0</v>
      </c>
    </row>
    <row r="27" spans="1:8">
      <c r="A27" s="17" t="s">
        <v>16</v>
      </c>
      <c r="B27" s="16">
        <f>4+4+2+2+2+2+2+2</f>
        <v>20</v>
      </c>
      <c r="C27" s="39">
        <f>B27*'[1]BPU-Bordereau de prix'!B15</f>
        <v>0</v>
      </c>
      <c r="D27" s="39"/>
      <c r="E27" s="16">
        <f>311+397+114+348+4084+600+1028+2536</f>
        <v>9418</v>
      </c>
      <c r="F27" s="39">
        <f>E27/B27*'[1]BPU-Bordereau de prix'!B17</f>
        <v>0</v>
      </c>
      <c r="G27" s="39"/>
      <c r="H27" s="16">
        <f t="shared" si="1"/>
        <v>0</v>
      </c>
    </row>
    <row r="28" spans="1:8">
      <c r="A28" s="17" t="s">
        <v>15</v>
      </c>
      <c r="B28" s="16">
        <f>4+4+2+2+2+2+2+2</f>
        <v>20</v>
      </c>
      <c r="C28" s="39">
        <f>B28*'[1]BPU-Bordereau de prix'!B15</f>
        <v>0</v>
      </c>
      <c r="D28" s="39"/>
      <c r="E28" s="16">
        <f>3676+4038+3276+1998+4397+2510+3494+2536</f>
        <v>25925</v>
      </c>
      <c r="F28" s="39">
        <f>E28/B28*'[1]BPU-Bordereau de prix'!B19</f>
        <v>0</v>
      </c>
      <c r="G28" s="39"/>
      <c r="H28" s="16">
        <f t="shared" si="1"/>
        <v>0</v>
      </c>
    </row>
    <row r="29" spans="1:8">
      <c r="A29" s="17" t="s">
        <v>14</v>
      </c>
      <c r="B29" s="16">
        <v>4</v>
      </c>
      <c r="C29" s="39">
        <f>B29*'[1]BPU-Bordereau de prix'!B16</f>
        <v>0</v>
      </c>
      <c r="D29" s="39"/>
      <c r="E29" s="16">
        <v>4546</v>
      </c>
      <c r="F29" s="40">
        <f>E29/B29*'[1]BPU-Bordereau de prix'!B19</f>
        <v>0</v>
      </c>
      <c r="G29" s="41"/>
      <c r="H29" s="16">
        <f t="shared" si="1"/>
        <v>0</v>
      </c>
    </row>
    <row r="30" spans="1:8">
      <c r="B30" s="15" t="s">
        <v>13</v>
      </c>
      <c r="C30" s="43">
        <f>SUM(C15:D28)</f>
        <v>0</v>
      </c>
      <c r="D30" s="44"/>
      <c r="E30" s="15" t="s">
        <v>13</v>
      </c>
      <c r="F30" s="43">
        <f>SUM(F15:G26)</f>
        <v>0</v>
      </c>
      <c r="G30" s="44"/>
      <c r="H30" s="14">
        <f t="shared" si="1"/>
        <v>0</v>
      </c>
    </row>
    <row r="31" spans="1:8">
      <c r="E31" s="12"/>
    </row>
    <row r="32" spans="1:8">
      <c r="E32" s="12"/>
    </row>
    <row r="33" spans="1:7" ht="135" customHeight="1">
      <c r="A33" s="42" t="s">
        <v>35</v>
      </c>
      <c r="B33" s="42"/>
      <c r="C33" s="42"/>
      <c r="D33" s="42"/>
      <c r="E33" s="42"/>
    </row>
    <row r="34" spans="1:7">
      <c r="A34" s="13"/>
      <c r="B34" s="3"/>
      <c r="C34" s="3"/>
      <c r="D34" s="11"/>
      <c r="E34" s="12"/>
    </row>
    <row r="35" spans="1:7">
      <c r="E35" s="12"/>
    </row>
    <row r="39" spans="1:7">
      <c r="E39" s="11"/>
      <c r="F39" s="3"/>
      <c r="G39" s="3"/>
    </row>
    <row r="40" spans="1:7">
      <c r="E40" s="11"/>
      <c r="F40" s="3"/>
      <c r="G40" s="3"/>
    </row>
  </sheetData>
  <mergeCells count="37">
    <mergeCell ref="B9:D9"/>
    <mergeCell ref="C20:D20"/>
    <mergeCell ref="C24:D24"/>
    <mergeCell ref="C25:D25"/>
    <mergeCell ref="B13:D13"/>
    <mergeCell ref="C22:D22"/>
    <mergeCell ref="C14:D14"/>
    <mergeCell ref="C16:D16"/>
    <mergeCell ref="C17:D17"/>
    <mergeCell ref="C18:D18"/>
    <mergeCell ref="C21:D21"/>
    <mergeCell ref="A33:E33"/>
    <mergeCell ref="F30:G30"/>
    <mergeCell ref="A13:A14"/>
    <mergeCell ref="C30:D30"/>
    <mergeCell ref="C27:D27"/>
    <mergeCell ref="E13:G13"/>
    <mergeCell ref="F14:G14"/>
    <mergeCell ref="F16:G16"/>
    <mergeCell ref="F17:G17"/>
    <mergeCell ref="F18:G18"/>
    <mergeCell ref="F22:G22"/>
    <mergeCell ref="C29:D29"/>
    <mergeCell ref="F20:G20"/>
    <mergeCell ref="C26:D26"/>
    <mergeCell ref="F29:G29"/>
    <mergeCell ref="C28:D28"/>
    <mergeCell ref="C19:D19"/>
    <mergeCell ref="C23:D23"/>
    <mergeCell ref="F19:G19"/>
    <mergeCell ref="F24:G24"/>
    <mergeCell ref="F25:G25"/>
    <mergeCell ref="F26:G26"/>
    <mergeCell ref="F27:G27"/>
    <mergeCell ref="F28:G28"/>
    <mergeCell ref="F23:G23"/>
    <mergeCell ref="F21:G21"/>
  </mergeCells>
  <printOptions horizontalCentered="1"/>
  <pageMargins left="0.23" right="0.27" top="0.6692913385826772" bottom="0.51181102362204722" header="0.27559055118110237" footer="0.23622047244094491"/>
  <pageSetup paperSize="9" orientation="portrait" cellComments="asDisplayed"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33"/>
  </sheetPr>
  <dimension ref="A2:E25"/>
  <sheetViews>
    <sheetView tabSelected="1" topLeftCell="A7" workbookViewId="0">
      <selection activeCell="F20" sqref="F20"/>
    </sheetView>
  </sheetViews>
  <sheetFormatPr baseColWidth="10" defaultRowHeight="15"/>
  <cols>
    <col min="1" max="1" width="40.85546875" style="1" customWidth="1"/>
    <col min="2" max="2" width="30.42578125" style="1" customWidth="1"/>
    <col min="3" max="3" width="35.42578125" style="1" customWidth="1"/>
    <col min="4" max="5" width="14" style="1" bestFit="1" customWidth="1"/>
    <col min="6" max="6" width="14.5703125" style="1" customWidth="1"/>
    <col min="7" max="16384" width="11.42578125" style="1"/>
  </cols>
  <sheetData>
    <row r="2" spans="1:5">
      <c r="A2"/>
    </row>
    <row r="3" spans="1:5">
      <c r="B3" s="53" t="s">
        <v>40</v>
      </c>
      <c r="C3" s="53"/>
      <c r="D3" s="53"/>
      <c r="E3" s="53"/>
    </row>
    <row r="4" spans="1:5">
      <c r="B4" s="2" t="s">
        <v>36</v>
      </c>
      <c r="C4" s="2"/>
      <c r="D4" s="2"/>
      <c r="E4" s="2"/>
    </row>
    <row r="5" spans="1:5">
      <c r="A5" s="3"/>
      <c r="B5" s="3"/>
      <c r="C5" s="3"/>
      <c r="D5" s="3"/>
      <c r="E5" s="3"/>
    </row>
    <row r="6" spans="1:5">
      <c r="A6" s="3"/>
      <c r="B6" s="3"/>
      <c r="C6" s="3"/>
      <c r="D6" s="3"/>
      <c r="E6" s="3"/>
    </row>
    <row r="7" spans="1:5" s="4" customFormat="1">
      <c r="A7" s="2" t="s">
        <v>37</v>
      </c>
      <c r="B7" s="2"/>
      <c r="C7" s="2"/>
      <c r="D7" s="2"/>
      <c r="E7" s="2"/>
    </row>
    <row r="8" spans="1:5" s="4" customFormat="1">
      <c r="A8" s="2"/>
      <c r="B8" s="2"/>
      <c r="C8" s="2"/>
      <c r="D8" s="2"/>
      <c r="E8" s="2"/>
    </row>
    <row r="9" spans="1:5" ht="48.75" customHeight="1" thickBot="1">
      <c r="A9" s="5"/>
      <c r="B9" s="6"/>
      <c r="C9" s="6"/>
      <c r="D9" s="7"/>
      <c r="E9" s="7"/>
    </row>
    <row r="10" spans="1:5">
      <c r="A10" s="31"/>
      <c r="B10" s="32" t="s">
        <v>0</v>
      </c>
      <c r="C10" s="33" t="s">
        <v>1</v>
      </c>
    </row>
    <row r="11" spans="1:5">
      <c r="A11" s="24" t="s">
        <v>2</v>
      </c>
      <c r="B11" s="8"/>
      <c r="C11" s="25"/>
    </row>
    <row r="12" spans="1:5">
      <c r="A12" s="24" t="s">
        <v>3</v>
      </c>
      <c r="B12" s="8"/>
      <c r="C12" s="25"/>
    </row>
    <row r="13" spans="1:5">
      <c r="A13" s="57" t="s">
        <v>4</v>
      </c>
      <c r="B13" s="26"/>
      <c r="C13" s="27"/>
    </row>
    <row r="14" spans="1:5">
      <c r="A14" s="57" t="s">
        <v>5</v>
      </c>
      <c r="B14" s="26"/>
      <c r="C14" s="27"/>
    </row>
    <row r="15" spans="1:5">
      <c r="A15" s="57" t="s">
        <v>6</v>
      </c>
      <c r="B15" s="26"/>
      <c r="C15" s="27"/>
    </row>
    <row r="16" spans="1:5">
      <c r="A16" s="57" t="s">
        <v>7</v>
      </c>
      <c r="B16" s="26"/>
      <c r="C16" s="27"/>
    </row>
    <row r="17" spans="1:5">
      <c r="A17" s="57" t="s">
        <v>8</v>
      </c>
      <c r="B17" s="26"/>
      <c r="C17" s="27"/>
    </row>
    <row r="18" spans="1:5">
      <c r="A18" s="57" t="s">
        <v>9</v>
      </c>
      <c r="B18" s="26"/>
      <c r="C18" s="27"/>
    </row>
    <row r="19" spans="1:5">
      <c r="A19" s="57" t="s">
        <v>10</v>
      </c>
      <c r="B19" s="26"/>
      <c r="C19" s="27"/>
    </row>
    <row r="20" spans="1:5">
      <c r="A20" s="57" t="s">
        <v>11</v>
      </c>
      <c r="B20" s="26"/>
      <c r="C20" s="27"/>
    </row>
    <row r="21" spans="1:5" s="9" customFormat="1" ht="15.75" thickBot="1">
      <c r="A21" s="59" t="s">
        <v>12</v>
      </c>
      <c r="B21" s="28"/>
      <c r="C21" s="29"/>
    </row>
    <row r="22" spans="1:5" ht="8.25" customHeight="1" thickBot="1">
      <c r="B22" s="30"/>
      <c r="C22" s="30"/>
    </row>
    <row r="23" spans="1:5" ht="28.5" customHeight="1">
      <c r="A23" s="54" t="s">
        <v>39</v>
      </c>
      <c r="B23" s="55"/>
      <c r="C23" s="56"/>
      <c r="D23" s="10"/>
      <c r="E23" s="11"/>
    </row>
    <row r="24" spans="1:5" s="36" customFormat="1">
      <c r="A24" s="57" t="s">
        <v>42</v>
      </c>
      <c r="B24" s="26"/>
      <c r="C24" s="27"/>
    </row>
    <row r="25" spans="1:5" s="36" customFormat="1" ht="30.75" thickBot="1">
      <c r="A25" s="58" t="s">
        <v>43</v>
      </c>
      <c r="B25" s="38"/>
      <c r="C25" s="29"/>
    </row>
  </sheetData>
  <mergeCells count="1">
    <mergeCell ref="B3:E3"/>
  </mergeCells>
  <printOptions horizontalCentered="1"/>
  <pageMargins left="0.23" right="0.27" top="0.6692913385826772" bottom="0.51181102362204722" header="0.27559055118110237" footer="0.23622047244094491"/>
  <pageSetup paperSize="9" orientation="portrait" cellComments="asDisplayed"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DQE-Détail Quantitatif Estimati</vt:lpstr>
      <vt:lpstr>BPU-Bordereau de prix</vt:lpstr>
      <vt:lpstr>Feuil1</vt:lpstr>
      <vt:lpstr>'BPU-Bordereau de prix'!Zone_d_impression</vt:lpstr>
      <vt:lpstr>'DQE-Détail Quantitatif Estimati'!Zone_d_impression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Caroline Dolleans</dc:creator>
  <cp:lastModifiedBy>Pascal Van Brabant</cp:lastModifiedBy>
  <dcterms:created xsi:type="dcterms:W3CDTF">2021-10-21T07:15:28Z</dcterms:created>
  <dcterms:modified xsi:type="dcterms:W3CDTF">2025-10-30T14:17:46Z</dcterms:modified>
</cp:coreProperties>
</file>